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2019-044 - myčka-mazací s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'2019-044 - myčka-mazací s...'!$C$115:$K$131</definedName>
    <definedName name="_xlnm.Print_Area" localSheetId="1">'2019-044 - myčka-mazací s...'!$C$4:$J$76,'2019-044 - myčka-mazací s...'!$C$82:$J$99,'2019-044 - myčka-mazací s...'!$C$105:$K$131</definedName>
    <definedName name="_xlnm.Print_Titles" localSheetId="1">'2019-044 - myčka-mazací s...'!$115:$115</definedName>
  </definedNames>
  <calcPr/>
</workbook>
</file>

<file path=xl/calcChain.xml><?xml version="1.0" encoding="utf-8"?>
<calcChain xmlns="http://schemas.openxmlformats.org/spreadsheetml/2006/main">
  <c i="2" r="J117"/>
  <c r="J35"/>
  <c r="J34"/>
  <c i="1" r="AY95"/>
  <c i="2" r="J33"/>
  <c i="1" r="AX95"/>
  <c i="2" r="BI128"/>
  <c r="BH128"/>
  <c r="BG128"/>
  <c r="BF128"/>
  <c r="T128"/>
  <c r="T127"/>
  <c r="T126"/>
  <c r="R128"/>
  <c r="R127"/>
  <c r="R126"/>
  <c r="P128"/>
  <c r="P127"/>
  <c r="P126"/>
  <c r="BK128"/>
  <c r="BK127"/>
  <c r="J127"/>
  <c r="BK126"/>
  <c r="J126"/>
  <c r="J128"/>
  <c r="BE128"/>
  <c r="J98"/>
  <c r="J97"/>
  <c r="BI123"/>
  <c r="BH123"/>
  <c r="BG123"/>
  <c r="BF123"/>
  <c r="T123"/>
  <c r="R123"/>
  <c r="P123"/>
  <c r="BK123"/>
  <c r="J123"/>
  <c r="BE123"/>
  <c r="BI119"/>
  <c r="F35"/>
  <c i="1" r="BD95"/>
  <c i="2" r="BH119"/>
  <c r="F34"/>
  <c i="1" r="BC95"/>
  <c i="2" r="BG119"/>
  <c r="F33"/>
  <c i="1" r="BB95"/>
  <c i="2" r="BF119"/>
  <c r="J32"/>
  <c i="1" r="AW95"/>
  <c i="2" r="F32"/>
  <c i="1" r="BA95"/>
  <c i="2" r="T119"/>
  <c r="T118"/>
  <c r="T116"/>
  <c r="R119"/>
  <c r="R118"/>
  <c r="R116"/>
  <c r="P119"/>
  <c r="P118"/>
  <c r="P116"/>
  <c i="1" r="AU95"/>
  <c i="2" r="BK119"/>
  <c r="BK118"/>
  <c r="J118"/>
  <c r="BK116"/>
  <c r="J116"/>
  <c r="J94"/>
  <c r="J28"/>
  <c i="1" r="AG95"/>
  <c i="2" r="J119"/>
  <c r="BE119"/>
  <c r="J31"/>
  <c i="1" r="AV95"/>
  <c i="2" r="F31"/>
  <c i="1" r="AZ95"/>
  <c i="2" r="J96"/>
  <c r="J95"/>
  <c r="F110"/>
  <c r="E108"/>
  <c r="F87"/>
  <c r="E85"/>
  <c r="J37"/>
  <c r="J22"/>
  <c r="E22"/>
  <c r="J113"/>
  <c r="J90"/>
  <c r="J21"/>
  <c r="J19"/>
  <c r="E19"/>
  <c r="J112"/>
  <c r="J89"/>
  <c r="J18"/>
  <c r="J16"/>
  <c r="E16"/>
  <c r="F113"/>
  <c r="F90"/>
  <c r="J15"/>
  <c r="J13"/>
  <c r="E13"/>
  <c r="F112"/>
  <c r="F89"/>
  <c r="J12"/>
  <c r="J10"/>
  <c r="J110"/>
  <c r="J87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<sst xmlns="http://schemas.openxmlformats.org/spreadsheetml/2006/main">
  <si>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</si>
  <si>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</si>
  <si>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</si>
  <si>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</si>
  <si>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</si>
  <si>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{f7b8081e-31f9-4efc-8477-a6d2bb40a54c}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</si>
  <si>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</si>
  <si>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</si>
  <si>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</si>
  <si>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</si>
  <si>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</si>
  <si>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</si>
  <si>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</si>
  <si>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</si>
  <si>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2019/044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</si>
  <si>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</si>
  <si>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</si>
  <si>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myčka-mazací stanice</t>
  </si>
  <si>
    <t>KSO:</t>
  </si>
  <si>
    <t>CC-CZ:</t>
  </si>
  <si>
    <t>Místo:</t>
  </si>
  <si>
    <t xml:space="preserve"> </t>
  </si>
  <si>
    <t>Datum:</t>
  </si>
  <si>
    <t>12. 9. 2019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</si>
  <si>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</si>
  <si>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</si>
  <si>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</si>
  <si>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</si>
  <si>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</si>
  <si>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</si>
  <si>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</si>
  <si>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</si>
  <si>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</si>
  <si>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</si>
  <si>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</si>
  <si>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</si>
  <si>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</si>
  <si>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</si>
  <si>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</si>
  <si>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</si>
  <si>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</si>
  <si>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</si>
  <si>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</si>
  <si>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</si>
  <si>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</si>
  <si>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</si>
  <si>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</si>
  <si>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</si>
  <si>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</si>
  <si>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</si>
  <si>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</si>
  <si>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</si>
  <si>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</si>
  <si>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</si>
  <si>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</si>
  <si>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</si>
  <si>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</si>
  <si>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</si>
  <si>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</si>
  <si>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</si>
  <si>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</si>
  <si>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</si>
  <si>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</si>
  <si>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</si>
  <si>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</si>
  <si>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</si>
  <si>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</si>
  <si>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</si>
  <si>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</si>
  <si>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</si>
  <si>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</si>
  <si>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</si>
  <si>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</si>
  <si>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</si>
  <si>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</si>
  <si>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</si>
  <si>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</si>
  <si>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</si>
  <si>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</si>
  <si>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</si>
  <si>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</si>
  <si>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</si>
  <si>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</si>
  <si>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</si>
  <si>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</si>
  <si>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</si>
  <si>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</si>
  <si>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</si>
  <si>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HZS - Hodinové zúčtovací sazby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</si>
  <si>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</si>
  <si>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</si>
  <si>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</si>
  <si>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</si>
  <si>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</si>
  <si>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</si>
  <si>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</si>
  <si>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</si>
  <si>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</si>
  <si>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</si>
  <si>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</si>
  <si>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</si>
  <si>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</si>
  <si>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</si>
  <si>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</si>
  <si>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</si>
  <si>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</si>
  <si>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</si>
  <si>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HZS</t>
  </si>
  <si>
    <t>Hodinové zúčtovací sazby</t>
  </si>
  <si>
    <t>4</t>
  </si>
  <si>
    <t>K</t>
  </si>
  <si>
    <t>HZS4232</t>
  </si>
  <si>
    <t>Hodinová zúčtovací sazba technik odborný</t>
  </si>
  <si>
    <t>hod</t>
  </si>
  <si>
    <t>CS ÚRS 2019 02</t>
  </si>
  <si>
    <t>512</t>
  </si>
  <si>
    <t>1023965672</t>
  </si>
  <si>
    <t>P</t>
  </si>
  <si>
    <t>Poznámka k položce:_x000d_
Zaškolení s obsluhou a údržbou zařízení, včetně prvního tlakového mazání lan v celé délce.</t>
  </si>
  <si>
    <t>VV</t>
  </si>
  <si>
    <t>zaškolení pracovníků pro obsluhu tlakové mazací stanice</t>
  </si>
  <si>
    <t>2*8</t>
  </si>
  <si>
    <t>HZS4232-R</t>
  </si>
  <si>
    <t>Hodinová zúčtovací sazba systémový inženýr</t>
  </si>
  <si>
    <t>358754542</t>
  </si>
  <si>
    <t>kontrola při montáži a prvním mazálí lan tlakovou mazací stanicí na technologii potahového zařízení - odhad</t>
  </si>
  <si>
    <t>8</t>
  </si>
  <si>
    <t>N00</t>
  </si>
  <si>
    <t>Nepojmenované práce</t>
  </si>
  <si>
    <t>N01</t>
  </si>
  <si>
    <t>Nepojmenovaný díl</t>
  </si>
  <si>
    <t>3</t>
  </si>
  <si>
    <t>Dod-1</t>
  </si>
  <si>
    <t>Dodání a montáž tlakové mazací stanice</t>
  </si>
  <si>
    <t>-1998402987</t>
  </si>
  <si>
    <t xml:space="preserve">Poznámka k položce:_x000d_
Kompletní dodávka, montáž a zprovoznění tlakové mazací stanice s vysokotlakým čerpadlem s regulací průtoku, pro průměry lana 4 - 35 mm, včetně sady těsnění  a náhradní sady těsnění pro namazání alespoň 3000 - 4000 m lana průměru 12 a 24 mm._x000d_
</t>
  </si>
  <si>
    <t>např. Masto High-pressure Wire rope Lubricator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</si>
</sst>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2019/044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myčka-mazací stanice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12. 9. 2019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72</v>
      </c>
      <c r="BT94" s="116" t="s">
        <v>73</v>
      </c>
      <c r="BV94" s="116" t="s">
        <v>74</v>
      </c>
      <c r="BW94" s="116" t="s">
        <v>5</v>
      </c>
      <c r="BX94" s="116" t="s">
        <v>75</v>
      </c>
      <c r="CL94" s="116" t="s">
        <v>1</v>
      </c>
    </row>
    <row r="95" s="7" customFormat="1" ht="27" customHeight="1">
      <c r="A95" s="117" t="s">
        <v>76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'2019-044 - myčka-mazací s...'!J28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77</v>
      </c>
      <c r="AR95" s="124"/>
      <c r="AS95" s="125">
        <v>0</v>
      </c>
      <c r="AT95" s="126">
        <f>ROUND(SUM(AV95:AW95),2)</f>
        <v>0</v>
      </c>
      <c r="AU95" s="127">
        <f>'2019-044 - myčka-mazací s...'!P116</f>
        <v>0</v>
      </c>
      <c r="AV95" s="126">
        <f>'2019-044 - myčka-mazací s...'!J31</f>
        <v>0</v>
      </c>
      <c r="AW95" s="126">
        <f>'2019-044 - myčka-mazací s...'!J32</f>
        <v>0</v>
      </c>
      <c r="AX95" s="126">
        <f>'2019-044 - myčka-mazací s...'!J33</f>
        <v>0</v>
      </c>
      <c r="AY95" s="126">
        <f>'2019-044 - myčka-mazací s...'!J34</f>
        <v>0</v>
      </c>
      <c r="AZ95" s="126">
        <f>'2019-044 - myčka-mazací s...'!F31</f>
        <v>0</v>
      </c>
      <c r="BA95" s="126">
        <f>'2019-044 - myčka-mazací s...'!F32</f>
        <v>0</v>
      </c>
      <c r="BB95" s="126">
        <f>'2019-044 - myčka-mazací s...'!F33</f>
        <v>0</v>
      </c>
      <c r="BC95" s="126">
        <f>'2019-044 - myčka-mazací s...'!F34</f>
        <v>0</v>
      </c>
      <c r="BD95" s="128">
        <f>'2019-044 - myčka-mazací s...'!F35</f>
        <v>0</v>
      </c>
      <c r="BE95" s="7"/>
      <c r="BT95" s="129" t="s">
        <v>78</v>
      </c>
      <c r="BU95" s="129" t="s">
        <v>79</v>
      </c>
      <c r="BV95" s="129" t="s">
        <v>74</v>
      </c>
      <c r="BW95" s="129" t="s">
        <v>5</v>
      </c>
      <c r="BX95" s="129" t="s">
        <v>75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GCyjr30XlRwylFRTplozm0wGKEaLIwNTHeg8Q2ZUjB2v1xMeR7kfBsXbLptpB9k8mWC4cBCzPjXdnbxVEOE4Eg==" hashValue="I2iW520LqNGAEoXMxAjjE9gY1JIz6sP46WSZVcsNPRNS3SvfOTeez/xfeRIzrkDveOEf7rvAoiKa3P5JFHedM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95" location="'2019-044 - myčka-mazací s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0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9"/>
      <c r="AT3" s="16" t="s">
        <v>80</v>
      </c>
    </row>
    <row r="4" s="1" customFormat="1" ht="24.96" customHeight="1">
      <c r="B4" s="19"/>
      <c r="D4" s="134" t="s">
        <v>81</v>
      </c>
      <c r="I4" s="130"/>
      <c r="L4" s="19"/>
      <c r="M4" s="135" t="s">
        <v>10</v>
      </c>
      <c r="AT4" s="16" t="s">
        <v>4</v>
      </c>
    </row>
    <row r="5" s="1" customFormat="1" ht="6.96" customHeight="1">
      <c r="B5" s="19"/>
      <c r="I5" s="130"/>
      <c r="L5" s="19"/>
    </row>
    <row r="6" s="2" customFormat="1" ht="12" customHeight="1">
      <c r="A6" s="37"/>
      <c r="B6" s="43"/>
      <c r="C6" s="37"/>
      <c r="D6" s="136" t="s">
        <v>16</v>
      </c>
      <c r="E6" s="37"/>
      <c r="F6" s="37"/>
      <c r="G6" s="37"/>
      <c r="H6" s="37"/>
      <c r="I6" s="1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8" t="s">
        <v>17</v>
      </c>
      <c r="F7" s="37"/>
      <c r="G7" s="37"/>
      <c r="H7" s="37"/>
      <c r="I7" s="1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1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6" t="s">
        <v>18</v>
      </c>
      <c r="E9" s="37"/>
      <c r="F9" s="139" t="s">
        <v>1</v>
      </c>
      <c r="G9" s="37"/>
      <c r="H9" s="37"/>
      <c r="I9" s="140" t="s">
        <v>19</v>
      </c>
      <c r="J9" s="139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6" t="s">
        <v>20</v>
      </c>
      <c r="E10" s="37"/>
      <c r="F10" s="139" t="s">
        <v>21</v>
      </c>
      <c r="G10" s="37"/>
      <c r="H10" s="37"/>
      <c r="I10" s="140" t="s">
        <v>22</v>
      </c>
      <c r="J10" s="141" t="str">
        <f>'Rekapitulace stavby'!AN8</f>
        <v>12. 9. 2019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1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6" t="s">
        <v>24</v>
      </c>
      <c r="E12" s="37"/>
      <c r="F12" s="37"/>
      <c r="G12" s="37"/>
      <c r="H12" s="37"/>
      <c r="I12" s="140" t="s">
        <v>25</v>
      </c>
      <c r="J12" s="139" t="str">
        <f>IF('Rekapitulace stavby'!AN10="","",'Rekapitulace stavby'!AN10)</f>
        <v/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9" t="str">
        <f>IF('Rekapitulace stavby'!E11="","",'Rekapitulace stavby'!E11)</f>
        <v xml:space="preserve"> </v>
      </c>
      <c r="F13" s="37"/>
      <c r="G13" s="37"/>
      <c r="H13" s="37"/>
      <c r="I13" s="140" t="s">
        <v>26</v>
      </c>
      <c r="J13" s="139" t="str">
        <f>IF('Rekapitulace stavby'!AN11="","",'Rekapitulace stavby'!AN11)</f>
        <v/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1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6" t="s">
        <v>27</v>
      </c>
      <c r="E15" s="37"/>
      <c r="F15" s="37"/>
      <c r="G15" s="37"/>
      <c r="H15" s="37"/>
      <c r="I15" s="140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9"/>
      <c r="G16" s="139"/>
      <c r="H16" s="139"/>
      <c r="I16" s="140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1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6" t="s">
        <v>29</v>
      </c>
      <c r="E18" s="37"/>
      <c r="F18" s="37"/>
      <c r="G18" s="37"/>
      <c r="H18" s="37"/>
      <c r="I18" s="140" t="s">
        <v>25</v>
      </c>
      <c r="J18" s="139" t="str">
        <f>IF('Rekapitulace stavby'!AN16="","",'Rekapitulace stavby'!AN16)</f>
        <v/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9" t="str">
        <f>IF('Rekapitulace stavby'!E17="","",'Rekapitulace stavby'!E17)</f>
        <v xml:space="preserve"> </v>
      </c>
      <c r="F19" s="37"/>
      <c r="G19" s="37"/>
      <c r="H19" s="37"/>
      <c r="I19" s="140" t="s">
        <v>26</v>
      </c>
      <c r="J19" s="139" t="str">
        <f>IF('Rekapitulace stavby'!AN17="","",'Rekapitulace stavby'!AN17)</f>
        <v/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1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6" t="s">
        <v>31</v>
      </c>
      <c r="E21" s="37"/>
      <c r="F21" s="37"/>
      <c r="G21" s="37"/>
      <c r="H21" s="37"/>
      <c r="I21" s="140" t="s">
        <v>25</v>
      </c>
      <c r="J21" s="139" t="str">
        <f>IF('Rekapitulace stavby'!AN19="","",'Rekapitulace stavby'!AN19)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9" t="str">
        <f>IF('Rekapitulace stavby'!E20="","",'Rekapitulace stavby'!E20)</f>
        <v xml:space="preserve"> </v>
      </c>
      <c r="F22" s="37"/>
      <c r="G22" s="37"/>
      <c r="H22" s="37"/>
      <c r="I22" s="140" t="s">
        <v>26</v>
      </c>
      <c r="J22" s="139" t="str">
        <f>IF('Rekapitulace stavby'!AN20="","",'Rekapitulace stavby'!AN20)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1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6" t="s">
        <v>32</v>
      </c>
      <c r="E24" s="37"/>
      <c r="F24" s="37"/>
      <c r="G24" s="37"/>
      <c r="H24" s="37"/>
      <c r="I24" s="1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42"/>
      <c r="B25" s="143"/>
      <c r="C25" s="142"/>
      <c r="D25" s="142"/>
      <c r="E25" s="144" t="s">
        <v>1</v>
      </c>
      <c r="F25" s="144"/>
      <c r="G25" s="144"/>
      <c r="H25" s="144"/>
      <c r="I25" s="145"/>
      <c r="J25" s="142"/>
      <c r="K25" s="142"/>
      <c r="L25" s="146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1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7"/>
      <c r="E27" s="147"/>
      <c r="F27" s="147"/>
      <c r="G27" s="147"/>
      <c r="H27" s="147"/>
      <c r="I27" s="148"/>
      <c r="J27" s="147"/>
      <c r="K27" s="14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9" t="s">
        <v>33</v>
      </c>
      <c r="E28" s="37"/>
      <c r="F28" s="37"/>
      <c r="G28" s="37"/>
      <c r="H28" s="37"/>
      <c r="I28" s="137"/>
      <c r="J28" s="150">
        <f>ROUND(J116,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7"/>
      <c r="E29" s="147"/>
      <c r="F29" s="147"/>
      <c r="G29" s="147"/>
      <c r="H29" s="147"/>
      <c r="I29" s="148"/>
      <c r="J29" s="147"/>
      <c r="K29" s="14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51" t="s">
        <v>35</v>
      </c>
      <c r="G30" s="37"/>
      <c r="H30" s="37"/>
      <c r="I30" s="152" t="s">
        <v>34</v>
      </c>
      <c r="J30" s="151" t="s">
        <v>36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53" t="s">
        <v>37</v>
      </c>
      <c r="E31" s="136" t="s">
        <v>38</v>
      </c>
      <c r="F31" s="154">
        <f>ROUND((SUM(BE116:BE131)),  2)</f>
        <v>0</v>
      </c>
      <c r="G31" s="37"/>
      <c r="H31" s="37"/>
      <c r="I31" s="155">
        <v>0.20999999999999999</v>
      </c>
      <c r="J31" s="154">
        <f>ROUND(((SUM(BE116:BE131))*I31),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6" t="s">
        <v>39</v>
      </c>
      <c r="F32" s="154">
        <f>ROUND((SUM(BF116:BF131)),  2)</f>
        <v>0</v>
      </c>
      <c r="G32" s="37"/>
      <c r="H32" s="37"/>
      <c r="I32" s="155">
        <v>0.14999999999999999</v>
      </c>
      <c r="J32" s="154">
        <f>ROUND(((SUM(BF116:BF131))*I32),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6" t="s">
        <v>40</v>
      </c>
      <c r="F33" s="154">
        <f>ROUND((SUM(BG116:BG131)),  2)</f>
        <v>0</v>
      </c>
      <c r="G33" s="37"/>
      <c r="H33" s="37"/>
      <c r="I33" s="155">
        <v>0.20999999999999999</v>
      </c>
      <c r="J33" s="154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6" t="s">
        <v>41</v>
      </c>
      <c r="F34" s="154">
        <f>ROUND((SUM(BH116:BH131)),  2)</f>
        <v>0</v>
      </c>
      <c r="G34" s="37"/>
      <c r="H34" s="37"/>
      <c r="I34" s="155">
        <v>0.14999999999999999</v>
      </c>
      <c r="J34" s="154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6" t="s">
        <v>42</v>
      </c>
      <c r="F35" s="154">
        <f>ROUND((SUM(BI116:BI131)),  2)</f>
        <v>0</v>
      </c>
      <c r="G35" s="37"/>
      <c r="H35" s="37"/>
      <c r="I35" s="155">
        <v>0</v>
      </c>
      <c r="J35" s="154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1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56"/>
      <c r="D37" s="157" t="s">
        <v>43</v>
      </c>
      <c r="E37" s="158"/>
      <c r="F37" s="158"/>
      <c r="G37" s="159" t="s">
        <v>44</v>
      </c>
      <c r="H37" s="160" t="s">
        <v>45</v>
      </c>
      <c r="I37" s="161"/>
      <c r="J37" s="162">
        <f>SUM(J28:J35)</f>
        <v>0</v>
      </c>
      <c r="K37" s="163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1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I39" s="130"/>
      <c r="L39" s="19"/>
    </row>
    <row r="40" s="1" customFormat="1" ht="14.4" customHeight="1">
      <c r="B40" s="19"/>
      <c r="I40" s="130"/>
      <c r="L40" s="19"/>
    </row>
    <row r="41" s="1" customFormat="1" ht="14.4" customHeight="1">
      <c r="B41" s="19"/>
      <c r="I41" s="130"/>
      <c r="L41" s="19"/>
    </row>
    <row r="42" s="1" customFormat="1" ht="14.4" customHeight="1">
      <c r="B42" s="19"/>
      <c r="I42" s="130"/>
      <c r="L42" s="19"/>
    </row>
    <row r="43" s="1" customFormat="1" ht="14.4" customHeight="1">
      <c r="B43" s="19"/>
      <c r="I43" s="130"/>
      <c r="L43" s="19"/>
    </row>
    <row r="44" s="1" customFormat="1" ht="14.4" customHeight="1">
      <c r="B44" s="19"/>
      <c r="I44" s="130"/>
      <c r="L44" s="19"/>
    </row>
    <row r="45" s="1" customFormat="1" ht="14.4" customHeight="1">
      <c r="B45" s="19"/>
      <c r="I45" s="130"/>
      <c r="L45" s="19"/>
    </row>
    <row r="46" s="1" customFormat="1" ht="14.4" customHeight="1">
      <c r="B46" s="19"/>
      <c r="I46" s="130"/>
      <c r="L46" s="19"/>
    </row>
    <row r="47" s="1" customFormat="1" ht="14.4" customHeight="1">
      <c r="B47" s="19"/>
      <c r="I47" s="130"/>
      <c r="L47" s="19"/>
    </row>
    <row r="48" s="1" customFormat="1" ht="14.4" customHeight="1">
      <c r="B48" s="19"/>
      <c r="I48" s="130"/>
      <c r="L48" s="19"/>
    </row>
    <row r="49" s="1" customFormat="1" ht="14.4" customHeight="1">
      <c r="B49" s="19"/>
      <c r="I49" s="130"/>
      <c r="L49" s="19"/>
    </row>
    <row r="50" s="2" customFormat="1" ht="14.4" customHeight="1">
      <c r="B50" s="62"/>
      <c r="D50" s="164" t="s">
        <v>46</v>
      </c>
      <c r="E50" s="165"/>
      <c r="F50" s="165"/>
      <c r="G50" s="164" t="s">
        <v>47</v>
      </c>
      <c r="H50" s="165"/>
      <c r="I50" s="166"/>
      <c r="J50" s="165"/>
      <c r="K50" s="165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7" t="s">
        <v>48</v>
      </c>
      <c r="E61" s="168"/>
      <c r="F61" s="169" t="s">
        <v>49</v>
      </c>
      <c r="G61" s="167" t="s">
        <v>48</v>
      </c>
      <c r="H61" s="168"/>
      <c r="I61" s="170"/>
      <c r="J61" s="171" t="s">
        <v>49</v>
      </c>
      <c r="K61" s="168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4" t="s">
        <v>50</v>
      </c>
      <c r="E65" s="172"/>
      <c r="F65" s="172"/>
      <c r="G65" s="164" t="s">
        <v>51</v>
      </c>
      <c r="H65" s="172"/>
      <c r="I65" s="173"/>
      <c r="J65" s="172"/>
      <c r="K65" s="17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7" t="s">
        <v>48</v>
      </c>
      <c r="E76" s="168"/>
      <c r="F76" s="169" t="s">
        <v>49</v>
      </c>
      <c r="G76" s="167" t="s">
        <v>48</v>
      </c>
      <c r="H76" s="168"/>
      <c r="I76" s="170"/>
      <c r="J76" s="171" t="s">
        <v>49</v>
      </c>
      <c r="K76" s="168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82</v>
      </c>
      <c r="D82" s="39"/>
      <c r="E82" s="39"/>
      <c r="F82" s="39"/>
      <c r="G82" s="39"/>
      <c r="H82" s="39"/>
      <c r="I82" s="137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7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7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myčka-mazací stanice</v>
      </c>
      <c r="F85" s="39"/>
      <c r="G85" s="39"/>
      <c r="H85" s="39"/>
      <c r="I85" s="137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37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 xml:space="preserve"> </v>
      </c>
      <c r="G87" s="39"/>
      <c r="H87" s="39"/>
      <c r="I87" s="140" t="s">
        <v>22</v>
      </c>
      <c r="J87" s="78" t="str">
        <f>IF(J10="","",J10)</f>
        <v>12. 9. 2019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7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 xml:space="preserve"> </v>
      </c>
      <c r="G89" s="39"/>
      <c r="H89" s="39"/>
      <c r="I89" s="140" t="s">
        <v>29</v>
      </c>
      <c r="J89" s="35" t="str">
        <f>E19</f>
        <v xml:space="preserve"> 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140" t="s">
        <v>31</v>
      </c>
      <c r="J90" s="35" t="str">
        <f>E22</f>
        <v xml:space="preserve"> 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37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80" t="s">
        <v>83</v>
      </c>
      <c r="D92" s="181"/>
      <c r="E92" s="181"/>
      <c r="F92" s="181"/>
      <c r="G92" s="181"/>
      <c r="H92" s="181"/>
      <c r="I92" s="182"/>
      <c r="J92" s="183" t="s">
        <v>84</v>
      </c>
      <c r="K92" s="181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7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84" t="s">
        <v>85</v>
      </c>
      <c r="D94" s="39"/>
      <c r="E94" s="39"/>
      <c r="F94" s="39"/>
      <c r="G94" s="39"/>
      <c r="H94" s="39"/>
      <c r="I94" s="137"/>
      <c r="J94" s="109">
        <f>J116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86</v>
      </c>
    </row>
    <row r="95" s="9" customFormat="1" ht="24.96" customHeight="1">
      <c r="A95" s="9"/>
      <c r="B95" s="185"/>
      <c r="C95" s="186"/>
      <c r="D95" s="187" t="s">
        <v>87</v>
      </c>
      <c r="E95" s="188"/>
      <c r="F95" s="188"/>
      <c r="G95" s="188"/>
      <c r="H95" s="188"/>
      <c r="I95" s="189"/>
      <c r="J95" s="190">
        <f>J117</f>
        <v>0</v>
      </c>
      <c r="K95" s="186"/>
      <c r="L95" s="191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9" customFormat="1" ht="24.96" customHeight="1">
      <c r="A96" s="9"/>
      <c r="B96" s="185"/>
      <c r="C96" s="186"/>
      <c r="D96" s="187" t="s">
        <v>88</v>
      </c>
      <c r="E96" s="188"/>
      <c r="F96" s="188"/>
      <c r="G96" s="188"/>
      <c r="H96" s="188"/>
      <c r="I96" s="189"/>
      <c r="J96" s="190">
        <f>J118</f>
        <v>0</v>
      </c>
      <c r="K96" s="186"/>
      <c r="L96" s="191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</row>
    <row r="97" s="9" customFormat="1" ht="24.96" customHeight="1">
      <c r="A97" s="9"/>
      <c r="B97" s="185"/>
      <c r="C97" s="186"/>
      <c r="D97" s="187" t="s">
        <v>89</v>
      </c>
      <c r="E97" s="188"/>
      <c r="F97" s="188"/>
      <c r="G97" s="188"/>
      <c r="H97" s="188"/>
      <c r="I97" s="189"/>
      <c r="J97" s="190">
        <f>J126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90</v>
      </c>
      <c r="E98" s="195"/>
      <c r="F98" s="195"/>
      <c r="G98" s="195"/>
      <c r="H98" s="195"/>
      <c r="I98" s="196"/>
      <c r="J98" s="197">
        <f>J127</f>
        <v>0</v>
      </c>
      <c r="K98" s="193"/>
      <c r="L98" s="19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137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17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179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91</v>
      </c>
      <c r="D105" s="39"/>
      <c r="E105" s="39"/>
      <c r="F105" s="39"/>
      <c r="G105" s="39"/>
      <c r="H105" s="39"/>
      <c r="I105" s="137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137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137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75" t="str">
        <f>E7</f>
        <v>myčka-mazací stanice</v>
      </c>
      <c r="F108" s="39"/>
      <c r="G108" s="39"/>
      <c r="H108" s="39"/>
      <c r="I108" s="137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9"/>
      <c r="D109" s="39"/>
      <c r="E109" s="39"/>
      <c r="F109" s="39"/>
      <c r="G109" s="39"/>
      <c r="H109" s="39"/>
      <c r="I109" s="137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20</v>
      </c>
      <c r="D110" s="39"/>
      <c r="E110" s="39"/>
      <c r="F110" s="26" t="str">
        <f>F10</f>
        <v xml:space="preserve"> </v>
      </c>
      <c r="G110" s="39"/>
      <c r="H110" s="39"/>
      <c r="I110" s="140" t="s">
        <v>22</v>
      </c>
      <c r="J110" s="78" t="str">
        <f>IF(J10="","",J10)</f>
        <v>12. 9. 2019</v>
      </c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137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5.15" customHeight="1">
      <c r="A112" s="37"/>
      <c r="B112" s="38"/>
      <c r="C112" s="31" t="s">
        <v>24</v>
      </c>
      <c r="D112" s="39"/>
      <c r="E112" s="39"/>
      <c r="F112" s="26" t="str">
        <f>E13</f>
        <v xml:space="preserve"> </v>
      </c>
      <c r="G112" s="39"/>
      <c r="H112" s="39"/>
      <c r="I112" s="140" t="s">
        <v>29</v>
      </c>
      <c r="J112" s="35" t="str">
        <f>E19</f>
        <v xml:space="preserve"> 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27</v>
      </c>
      <c r="D113" s="39"/>
      <c r="E113" s="39"/>
      <c r="F113" s="26" t="str">
        <f>IF(E16="","",E16)</f>
        <v>Vyplň údaj</v>
      </c>
      <c r="G113" s="39"/>
      <c r="H113" s="39"/>
      <c r="I113" s="140" t="s">
        <v>31</v>
      </c>
      <c r="J113" s="35" t="str">
        <f>E22</f>
        <v xml:space="preserve"> 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0.32" customHeight="1">
      <c r="A114" s="37"/>
      <c r="B114" s="38"/>
      <c r="C114" s="39"/>
      <c r="D114" s="39"/>
      <c r="E114" s="39"/>
      <c r="F114" s="39"/>
      <c r="G114" s="39"/>
      <c r="H114" s="39"/>
      <c r="I114" s="137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1" customFormat="1" ht="29.28" customHeight="1">
      <c r="A115" s="199"/>
      <c r="B115" s="200"/>
      <c r="C115" s="201" t="s">
        <v>92</v>
      </c>
      <c r="D115" s="202" t="s">
        <v>58</v>
      </c>
      <c r="E115" s="202" t="s">
        <v>54</v>
      </c>
      <c r="F115" s="202" t="s">
        <v>55</v>
      </c>
      <c r="G115" s="202" t="s">
        <v>93</v>
      </c>
      <c r="H115" s="202" t="s">
        <v>94</v>
      </c>
      <c r="I115" s="203" t="s">
        <v>95</v>
      </c>
      <c r="J115" s="202" t="s">
        <v>84</v>
      </c>
      <c r="K115" s="204" t="s">
        <v>96</v>
      </c>
      <c r="L115" s="205"/>
      <c r="M115" s="99" t="s">
        <v>1</v>
      </c>
      <c r="N115" s="100" t="s">
        <v>37</v>
      </c>
      <c r="O115" s="100" t="s">
        <v>97</v>
      </c>
      <c r="P115" s="100" t="s">
        <v>98</v>
      </c>
      <c r="Q115" s="100" t="s">
        <v>99</v>
      </c>
      <c r="R115" s="100" t="s">
        <v>100</v>
      </c>
      <c r="S115" s="100" t="s">
        <v>101</v>
      </c>
      <c r="T115" s="101" t="s">
        <v>102</v>
      </c>
      <c r="U115" s="199"/>
      <c r="V115" s="199"/>
      <c r="W115" s="199"/>
      <c r="X115" s="199"/>
      <c r="Y115" s="199"/>
      <c r="Z115" s="199"/>
      <c r="AA115" s="199"/>
      <c r="AB115" s="199"/>
      <c r="AC115" s="199"/>
      <c r="AD115" s="199"/>
      <c r="AE115" s="199"/>
    </row>
    <row r="116" s="2" customFormat="1" ht="22.8" customHeight="1">
      <c r="A116" s="37"/>
      <c r="B116" s="38"/>
      <c r="C116" s="106" t="s">
        <v>103</v>
      </c>
      <c r="D116" s="39"/>
      <c r="E116" s="39"/>
      <c r="F116" s="39"/>
      <c r="G116" s="39"/>
      <c r="H116" s="39"/>
      <c r="I116" s="137"/>
      <c r="J116" s="206">
        <f>BK116</f>
        <v>0</v>
      </c>
      <c r="K116" s="39"/>
      <c r="L116" s="43"/>
      <c r="M116" s="102"/>
      <c r="N116" s="207"/>
      <c r="O116" s="103"/>
      <c r="P116" s="208">
        <f>P117+P118+P126</f>
        <v>0</v>
      </c>
      <c r="Q116" s="103"/>
      <c r="R116" s="208">
        <f>R117+R118+R126</f>
        <v>0</v>
      </c>
      <c r="S116" s="103"/>
      <c r="T116" s="209">
        <f>T117+T118+T126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72</v>
      </c>
      <c r="AU116" s="16" t="s">
        <v>86</v>
      </c>
      <c r="BK116" s="210">
        <f>BK117+BK118+BK126</f>
        <v>0</v>
      </c>
    </row>
    <row r="117" s="12" customFormat="1" ht="25.92" customHeight="1">
      <c r="A117" s="12"/>
      <c r="B117" s="211"/>
      <c r="C117" s="212"/>
      <c r="D117" s="213" t="s">
        <v>72</v>
      </c>
      <c r="E117" s="214" t="s">
        <v>104</v>
      </c>
      <c r="F117" s="214" t="s">
        <v>105</v>
      </c>
      <c r="G117" s="212"/>
      <c r="H117" s="212"/>
      <c r="I117" s="215"/>
      <c r="J117" s="216">
        <f>BK117</f>
        <v>0</v>
      </c>
      <c r="K117" s="212"/>
      <c r="L117" s="217"/>
      <c r="M117" s="218"/>
      <c r="N117" s="219"/>
      <c r="O117" s="219"/>
      <c r="P117" s="220">
        <v>0</v>
      </c>
      <c r="Q117" s="219"/>
      <c r="R117" s="220">
        <v>0</v>
      </c>
      <c r="S117" s="219"/>
      <c r="T117" s="221"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22" t="s">
        <v>78</v>
      </c>
      <c r="AT117" s="223" t="s">
        <v>72</v>
      </c>
      <c r="AU117" s="223" t="s">
        <v>73</v>
      </c>
      <c r="AY117" s="222" t="s">
        <v>106</v>
      </c>
      <c r="BK117" s="224">
        <v>0</v>
      </c>
    </row>
    <row r="118" s="12" customFormat="1" ht="25.92" customHeight="1">
      <c r="A118" s="12"/>
      <c r="B118" s="211"/>
      <c r="C118" s="212"/>
      <c r="D118" s="213" t="s">
        <v>72</v>
      </c>
      <c r="E118" s="214" t="s">
        <v>107</v>
      </c>
      <c r="F118" s="214" t="s">
        <v>108</v>
      </c>
      <c r="G118" s="212"/>
      <c r="H118" s="212"/>
      <c r="I118" s="215"/>
      <c r="J118" s="216">
        <f>BK118</f>
        <v>0</v>
      </c>
      <c r="K118" s="212"/>
      <c r="L118" s="217"/>
      <c r="M118" s="218"/>
      <c r="N118" s="219"/>
      <c r="O118" s="219"/>
      <c r="P118" s="220">
        <f>SUM(P119:P125)</f>
        <v>0</v>
      </c>
      <c r="Q118" s="219"/>
      <c r="R118" s="220">
        <f>SUM(R119:R125)</f>
        <v>0</v>
      </c>
      <c r="S118" s="219"/>
      <c r="T118" s="221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2" t="s">
        <v>109</v>
      </c>
      <c r="AT118" s="223" t="s">
        <v>72</v>
      </c>
      <c r="AU118" s="223" t="s">
        <v>73</v>
      </c>
      <c r="AY118" s="222" t="s">
        <v>106</v>
      </c>
      <c r="BK118" s="224">
        <f>SUM(BK119:BK125)</f>
        <v>0</v>
      </c>
    </row>
    <row r="119" s="2" customFormat="1" ht="16.5" customHeight="1">
      <c r="A119" s="37"/>
      <c r="B119" s="38"/>
      <c r="C119" s="225" t="s">
        <v>78</v>
      </c>
      <c r="D119" s="225" t="s">
        <v>110</v>
      </c>
      <c r="E119" s="226" t="s">
        <v>111</v>
      </c>
      <c r="F119" s="227" t="s">
        <v>112</v>
      </c>
      <c r="G119" s="228" t="s">
        <v>113</v>
      </c>
      <c r="H119" s="229">
        <v>16</v>
      </c>
      <c r="I119" s="230"/>
      <c r="J119" s="231">
        <f>ROUND(I119*H119,2)</f>
        <v>0</v>
      </c>
      <c r="K119" s="227" t="s">
        <v>114</v>
      </c>
      <c r="L119" s="43"/>
      <c r="M119" s="232" t="s">
        <v>1</v>
      </c>
      <c r="N119" s="233" t="s">
        <v>38</v>
      </c>
      <c r="O119" s="90"/>
      <c r="P119" s="234">
        <f>O119*H119</f>
        <v>0</v>
      </c>
      <c r="Q119" s="234">
        <v>0</v>
      </c>
      <c r="R119" s="234">
        <f>Q119*H119</f>
        <v>0</v>
      </c>
      <c r="S119" s="234">
        <v>0</v>
      </c>
      <c r="T119" s="23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36" t="s">
        <v>115</v>
      </c>
      <c r="AT119" s="236" t="s">
        <v>110</v>
      </c>
      <c r="AU119" s="236" t="s">
        <v>78</v>
      </c>
      <c r="AY119" s="16" t="s">
        <v>106</v>
      </c>
      <c r="BE119" s="237">
        <f>IF(N119="základní",J119,0)</f>
        <v>0</v>
      </c>
      <c r="BF119" s="237">
        <f>IF(N119="snížená",J119,0)</f>
        <v>0</v>
      </c>
      <c r="BG119" s="237">
        <f>IF(N119="zákl. přenesená",J119,0)</f>
        <v>0</v>
      </c>
      <c r="BH119" s="237">
        <f>IF(N119="sníž. přenesená",J119,0)</f>
        <v>0</v>
      </c>
      <c r="BI119" s="237">
        <f>IF(N119="nulová",J119,0)</f>
        <v>0</v>
      </c>
      <c r="BJ119" s="16" t="s">
        <v>78</v>
      </c>
      <c r="BK119" s="237">
        <f>ROUND(I119*H119,2)</f>
        <v>0</v>
      </c>
      <c r="BL119" s="16" t="s">
        <v>115</v>
      </c>
      <c r="BM119" s="236" t="s">
        <v>116</v>
      </c>
    </row>
    <row r="120" s="2" customFormat="1">
      <c r="A120" s="37"/>
      <c r="B120" s="38"/>
      <c r="C120" s="39"/>
      <c r="D120" s="238" t="s">
        <v>117</v>
      </c>
      <c r="E120" s="39"/>
      <c r="F120" s="239" t="s">
        <v>118</v>
      </c>
      <c r="G120" s="39"/>
      <c r="H120" s="39"/>
      <c r="I120" s="137"/>
      <c r="J120" s="39"/>
      <c r="K120" s="39"/>
      <c r="L120" s="43"/>
      <c r="M120" s="240"/>
      <c r="N120" s="241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117</v>
      </c>
      <c r="AU120" s="16" t="s">
        <v>78</v>
      </c>
    </row>
    <row r="121" s="13" customFormat="1">
      <c r="A121" s="13"/>
      <c r="B121" s="242"/>
      <c r="C121" s="243"/>
      <c r="D121" s="238" t="s">
        <v>119</v>
      </c>
      <c r="E121" s="244" t="s">
        <v>1</v>
      </c>
      <c r="F121" s="245" t="s">
        <v>120</v>
      </c>
      <c r="G121" s="243"/>
      <c r="H121" s="244" t="s">
        <v>1</v>
      </c>
      <c r="I121" s="246"/>
      <c r="J121" s="243"/>
      <c r="K121" s="243"/>
      <c r="L121" s="247"/>
      <c r="M121" s="248"/>
      <c r="N121" s="249"/>
      <c r="O121" s="249"/>
      <c r="P121" s="249"/>
      <c r="Q121" s="249"/>
      <c r="R121" s="249"/>
      <c r="S121" s="249"/>
      <c r="T121" s="25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1" t="s">
        <v>119</v>
      </c>
      <c r="AU121" s="251" t="s">
        <v>78</v>
      </c>
      <c r="AV121" s="13" t="s">
        <v>78</v>
      </c>
      <c r="AW121" s="13" t="s">
        <v>30</v>
      </c>
      <c r="AX121" s="13" t="s">
        <v>73</v>
      </c>
      <c r="AY121" s="251" t="s">
        <v>106</v>
      </c>
    </row>
    <row r="122" s="14" customFormat="1">
      <c r="A122" s="14"/>
      <c r="B122" s="252"/>
      <c r="C122" s="253"/>
      <c r="D122" s="238" t="s">
        <v>119</v>
      </c>
      <c r="E122" s="254" t="s">
        <v>1</v>
      </c>
      <c r="F122" s="255" t="s">
        <v>121</v>
      </c>
      <c r="G122" s="253"/>
      <c r="H122" s="256">
        <v>16</v>
      </c>
      <c r="I122" s="257"/>
      <c r="J122" s="253"/>
      <c r="K122" s="253"/>
      <c r="L122" s="258"/>
      <c r="M122" s="259"/>
      <c r="N122" s="260"/>
      <c r="O122" s="260"/>
      <c r="P122" s="260"/>
      <c r="Q122" s="260"/>
      <c r="R122" s="260"/>
      <c r="S122" s="260"/>
      <c r="T122" s="26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2" t="s">
        <v>119</v>
      </c>
      <c r="AU122" s="262" t="s">
        <v>78</v>
      </c>
      <c r="AV122" s="14" t="s">
        <v>80</v>
      </c>
      <c r="AW122" s="14" t="s">
        <v>30</v>
      </c>
      <c r="AX122" s="14" t="s">
        <v>78</v>
      </c>
      <c r="AY122" s="262" t="s">
        <v>106</v>
      </c>
    </row>
    <row r="123" s="2" customFormat="1" ht="16.5" customHeight="1">
      <c r="A123" s="37"/>
      <c r="B123" s="38"/>
      <c r="C123" s="225" t="s">
        <v>80</v>
      </c>
      <c r="D123" s="225" t="s">
        <v>110</v>
      </c>
      <c r="E123" s="226" t="s">
        <v>122</v>
      </c>
      <c r="F123" s="227" t="s">
        <v>123</v>
      </c>
      <c r="G123" s="228" t="s">
        <v>113</v>
      </c>
      <c r="H123" s="229">
        <v>8</v>
      </c>
      <c r="I123" s="230"/>
      <c r="J123" s="231">
        <f>ROUND(I123*H123,2)</f>
        <v>0</v>
      </c>
      <c r="K123" s="227" t="s">
        <v>1</v>
      </c>
      <c r="L123" s="43"/>
      <c r="M123" s="232" t="s">
        <v>1</v>
      </c>
      <c r="N123" s="233" t="s">
        <v>38</v>
      </c>
      <c r="O123" s="90"/>
      <c r="P123" s="234">
        <f>O123*H123</f>
        <v>0</v>
      </c>
      <c r="Q123" s="234">
        <v>0</v>
      </c>
      <c r="R123" s="234">
        <f>Q123*H123</f>
        <v>0</v>
      </c>
      <c r="S123" s="234">
        <v>0</v>
      </c>
      <c r="T123" s="235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36" t="s">
        <v>115</v>
      </c>
      <c r="AT123" s="236" t="s">
        <v>110</v>
      </c>
      <c r="AU123" s="236" t="s">
        <v>78</v>
      </c>
      <c r="AY123" s="16" t="s">
        <v>106</v>
      </c>
      <c r="BE123" s="237">
        <f>IF(N123="základní",J123,0)</f>
        <v>0</v>
      </c>
      <c r="BF123" s="237">
        <f>IF(N123="snížená",J123,0)</f>
        <v>0</v>
      </c>
      <c r="BG123" s="237">
        <f>IF(N123="zákl. přenesená",J123,0)</f>
        <v>0</v>
      </c>
      <c r="BH123" s="237">
        <f>IF(N123="sníž. přenesená",J123,0)</f>
        <v>0</v>
      </c>
      <c r="BI123" s="237">
        <f>IF(N123="nulová",J123,0)</f>
        <v>0</v>
      </c>
      <c r="BJ123" s="16" t="s">
        <v>78</v>
      </c>
      <c r="BK123" s="237">
        <f>ROUND(I123*H123,2)</f>
        <v>0</v>
      </c>
      <c r="BL123" s="16" t="s">
        <v>115</v>
      </c>
      <c r="BM123" s="236" t="s">
        <v>124</v>
      </c>
    </row>
    <row r="124" s="13" customFormat="1">
      <c r="A124" s="13"/>
      <c r="B124" s="242"/>
      <c r="C124" s="243"/>
      <c r="D124" s="238" t="s">
        <v>119</v>
      </c>
      <c r="E124" s="244" t="s">
        <v>1</v>
      </c>
      <c r="F124" s="245" t="s">
        <v>125</v>
      </c>
      <c r="G124" s="243"/>
      <c r="H124" s="244" t="s">
        <v>1</v>
      </c>
      <c r="I124" s="246"/>
      <c r="J124" s="243"/>
      <c r="K124" s="243"/>
      <c r="L124" s="247"/>
      <c r="M124" s="248"/>
      <c r="N124" s="249"/>
      <c r="O124" s="249"/>
      <c r="P124" s="249"/>
      <c r="Q124" s="249"/>
      <c r="R124" s="249"/>
      <c r="S124" s="249"/>
      <c r="T124" s="25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1" t="s">
        <v>119</v>
      </c>
      <c r="AU124" s="251" t="s">
        <v>78</v>
      </c>
      <c r="AV124" s="13" t="s">
        <v>78</v>
      </c>
      <c r="AW124" s="13" t="s">
        <v>30</v>
      </c>
      <c r="AX124" s="13" t="s">
        <v>73</v>
      </c>
      <c r="AY124" s="251" t="s">
        <v>106</v>
      </c>
    </row>
    <row r="125" s="14" customFormat="1">
      <c r="A125" s="14"/>
      <c r="B125" s="252"/>
      <c r="C125" s="253"/>
      <c r="D125" s="238" t="s">
        <v>119</v>
      </c>
      <c r="E125" s="254" t="s">
        <v>1</v>
      </c>
      <c r="F125" s="255" t="s">
        <v>126</v>
      </c>
      <c r="G125" s="253"/>
      <c r="H125" s="256">
        <v>8</v>
      </c>
      <c r="I125" s="257"/>
      <c r="J125" s="253"/>
      <c r="K125" s="253"/>
      <c r="L125" s="258"/>
      <c r="M125" s="259"/>
      <c r="N125" s="260"/>
      <c r="O125" s="260"/>
      <c r="P125" s="260"/>
      <c r="Q125" s="260"/>
      <c r="R125" s="260"/>
      <c r="S125" s="260"/>
      <c r="T125" s="26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62" t="s">
        <v>119</v>
      </c>
      <c r="AU125" s="262" t="s">
        <v>78</v>
      </c>
      <c r="AV125" s="14" t="s">
        <v>80</v>
      </c>
      <c r="AW125" s="14" t="s">
        <v>30</v>
      </c>
      <c r="AX125" s="14" t="s">
        <v>78</v>
      </c>
      <c r="AY125" s="262" t="s">
        <v>106</v>
      </c>
    </row>
    <row r="126" s="12" customFormat="1" ht="25.92" customHeight="1">
      <c r="A126" s="12"/>
      <c r="B126" s="211"/>
      <c r="C126" s="212"/>
      <c r="D126" s="213" t="s">
        <v>72</v>
      </c>
      <c r="E126" s="214" t="s">
        <v>127</v>
      </c>
      <c r="F126" s="214" t="s">
        <v>128</v>
      </c>
      <c r="G126" s="212"/>
      <c r="H126" s="212"/>
      <c r="I126" s="215"/>
      <c r="J126" s="216">
        <f>BK126</f>
        <v>0</v>
      </c>
      <c r="K126" s="212"/>
      <c r="L126" s="217"/>
      <c r="M126" s="218"/>
      <c r="N126" s="219"/>
      <c r="O126" s="219"/>
      <c r="P126" s="220">
        <f>P127</f>
        <v>0</v>
      </c>
      <c r="Q126" s="219"/>
      <c r="R126" s="220">
        <f>R127</f>
        <v>0</v>
      </c>
      <c r="S126" s="219"/>
      <c r="T126" s="221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2" t="s">
        <v>109</v>
      </c>
      <c r="AT126" s="223" t="s">
        <v>72</v>
      </c>
      <c r="AU126" s="223" t="s">
        <v>73</v>
      </c>
      <c r="AY126" s="222" t="s">
        <v>106</v>
      </c>
      <c r="BK126" s="224">
        <f>BK127</f>
        <v>0</v>
      </c>
    </row>
    <row r="127" s="12" customFormat="1" ht="22.8" customHeight="1">
      <c r="A127" s="12"/>
      <c r="B127" s="211"/>
      <c r="C127" s="212"/>
      <c r="D127" s="213" t="s">
        <v>72</v>
      </c>
      <c r="E127" s="263" t="s">
        <v>129</v>
      </c>
      <c r="F127" s="263" t="s">
        <v>130</v>
      </c>
      <c r="G127" s="212"/>
      <c r="H127" s="212"/>
      <c r="I127" s="215"/>
      <c r="J127" s="264">
        <f>BK127</f>
        <v>0</v>
      </c>
      <c r="K127" s="212"/>
      <c r="L127" s="217"/>
      <c r="M127" s="218"/>
      <c r="N127" s="219"/>
      <c r="O127" s="219"/>
      <c r="P127" s="220">
        <f>SUM(P128:P131)</f>
        <v>0</v>
      </c>
      <c r="Q127" s="219"/>
      <c r="R127" s="220">
        <f>SUM(R128:R131)</f>
        <v>0</v>
      </c>
      <c r="S127" s="219"/>
      <c r="T127" s="221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2" t="s">
        <v>109</v>
      </c>
      <c r="AT127" s="223" t="s">
        <v>72</v>
      </c>
      <c r="AU127" s="223" t="s">
        <v>78</v>
      </c>
      <c r="AY127" s="222" t="s">
        <v>106</v>
      </c>
      <c r="BK127" s="224">
        <f>SUM(BK128:BK131)</f>
        <v>0</v>
      </c>
    </row>
    <row r="128" s="2" customFormat="1" ht="16.5" customHeight="1">
      <c r="A128" s="37"/>
      <c r="B128" s="38"/>
      <c r="C128" s="225" t="s">
        <v>131</v>
      </c>
      <c r="D128" s="225" t="s">
        <v>110</v>
      </c>
      <c r="E128" s="226" t="s">
        <v>132</v>
      </c>
      <c r="F128" s="227" t="s">
        <v>133</v>
      </c>
      <c r="G128" s="228" t="s">
        <v>1</v>
      </c>
      <c r="H128" s="229">
        <v>1</v>
      </c>
      <c r="I128" s="230"/>
      <c r="J128" s="231">
        <f>ROUND(I128*H128,2)</f>
        <v>0</v>
      </c>
      <c r="K128" s="227" t="s">
        <v>1</v>
      </c>
      <c r="L128" s="43"/>
      <c r="M128" s="232" t="s">
        <v>1</v>
      </c>
      <c r="N128" s="233" t="s">
        <v>38</v>
      </c>
      <c r="O128" s="90"/>
      <c r="P128" s="234">
        <f>O128*H128</f>
        <v>0</v>
      </c>
      <c r="Q128" s="234">
        <v>0</v>
      </c>
      <c r="R128" s="234">
        <f>Q128*H128</f>
        <v>0</v>
      </c>
      <c r="S128" s="234">
        <v>0</v>
      </c>
      <c r="T128" s="235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36" t="s">
        <v>115</v>
      </c>
      <c r="AT128" s="236" t="s">
        <v>110</v>
      </c>
      <c r="AU128" s="236" t="s">
        <v>80</v>
      </c>
      <c r="AY128" s="16" t="s">
        <v>106</v>
      </c>
      <c r="BE128" s="237">
        <f>IF(N128="základní",J128,0)</f>
        <v>0</v>
      </c>
      <c r="BF128" s="237">
        <f>IF(N128="snížená",J128,0)</f>
        <v>0</v>
      </c>
      <c r="BG128" s="237">
        <f>IF(N128="zákl. přenesená",J128,0)</f>
        <v>0</v>
      </c>
      <c r="BH128" s="237">
        <f>IF(N128="sníž. přenesená",J128,0)</f>
        <v>0</v>
      </c>
      <c r="BI128" s="237">
        <f>IF(N128="nulová",J128,0)</f>
        <v>0</v>
      </c>
      <c r="BJ128" s="16" t="s">
        <v>78</v>
      </c>
      <c r="BK128" s="237">
        <f>ROUND(I128*H128,2)</f>
        <v>0</v>
      </c>
      <c r="BL128" s="16" t="s">
        <v>115</v>
      </c>
      <c r="BM128" s="236" t="s">
        <v>134</v>
      </c>
    </row>
    <row r="129" s="2" customFormat="1">
      <c r="A129" s="37"/>
      <c r="B129" s="38"/>
      <c r="C129" s="39"/>
      <c r="D129" s="238" t="s">
        <v>117</v>
      </c>
      <c r="E129" s="39"/>
      <c r="F129" s="239" t="s">
        <v>135</v>
      </c>
      <c r="G129" s="39"/>
      <c r="H129" s="39"/>
      <c r="I129" s="137"/>
      <c r="J129" s="39"/>
      <c r="K129" s="39"/>
      <c r="L129" s="43"/>
      <c r="M129" s="240"/>
      <c r="N129" s="241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117</v>
      </c>
      <c r="AU129" s="16" t="s">
        <v>80</v>
      </c>
    </row>
    <row r="130" s="13" customFormat="1">
      <c r="A130" s="13"/>
      <c r="B130" s="242"/>
      <c r="C130" s="243"/>
      <c r="D130" s="238" t="s">
        <v>119</v>
      </c>
      <c r="E130" s="244" t="s">
        <v>1</v>
      </c>
      <c r="F130" s="245" t="s">
        <v>136</v>
      </c>
      <c r="G130" s="243"/>
      <c r="H130" s="244" t="s">
        <v>1</v>
      </c>
      <c r="I130" s="246"/>
      <c r="J130" s="243"/>
      <c r="K130" s="243"/>
      <c r="L130" s="247"/>
      <c r="M130" s="248"/>
      <c r="N130" s="249"/>
      <c r="O130" s="249"/>
      <c r="P130" s="249"/>
      <c r="Q130" s="249"/>
      <c r="R130" s="249"/>
      <c r="S130" s="249"/>
      <c r="T130" s="25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1" t="s">
        <v>119</v>
      </c>
      <c r="AU130" s="251" t="s">
        <v>80</v>
      </c>
      <c r="AV130" s="13" t="s">
        <v>78</v>
      </c>
      <c r="AW130" s="13" t="s">
        <v>30</v>
      </c>
      <c r="AX130" s="13" t="s">
        <v>73</v>
      </c>
      <c r="AY130" s="251" t="s">
        <v>106</v>
      </c>
    </row>
    <row r="131" s="14" customFormat="1">
      <c r="A131" s="14"/>
      <c r="B131" s="252"/>
      <c r="C131" s="253"/>
      <c r="D131" s="238" t="s">
        <v>119</v>
      </c>
      <c r="E131" s="254" t="s">
        <v>1</v>
      </c>
      <c r="F131" s="255" t="s">
        <v>78</v>
      </c>
      <c r="G131" s="253"/>
      <c r="H131" s="256">
        <v>1</v>
      </c>
      <c r="I131" s="257"/>
      <c r="J131" s="253"/>
      <c r="K131" s="253"/>
      <c r="L131" s="258"/>
      <c r="M131" s="265"/>
      <c r="N131" s="266"/>
      <c r="O131" s="266"/>
      <c r="P131" s="266"/>
      <c r="Q131" s="266"/>
      <c r="R131" s="266"/>
      <c r="S131" s="266"/>
      <c r="T131" s="26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2" t="s">
        <v>119</v>
      </c>
      <c r="AU131" s="262" t="s">
        <v>80</v>
      </c>
      <c r="AV131" s="14" t="s">
        <v>80</v>
      </c>
      <c r="AW131" s="14" t="s">
        <v>30</v>
      </c>
      <c r="AX131" s="14" t="s">
        <v>78</v>
      </c>
      <c r="AY131" s="262" t="s">
        <v>106</v>
      </c>
    </row>
    <row r="132" s="2" customFormat="1" ht="6.96" customHeight="1">
      <c r="A132" s="37"/>
      <c r="B132" s="65"/>
      <c r="C132" s="66"/>
      <c r="D132" s="66"/>
      <c r="E132" s="66"/>
      <c r="F132" s="66"/>
      <c r="G132" s="66"/>
      <c r="H132" s="66"/>
      <c r="I132" s="176"/>
      <c r="J132" s="66"/>
      <c r="K132" s="66"/>
      <c r="L132" s="43"/>
      <c r="M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</sheetData>
  <sheetProtection sheet="1" autoFilter="0" formatColumns="0" formatRows="0" objects="1" scenarios="1" spinCount="100000" saltValue="0UmxZGDsqDyLldZHES7JE4/AzPymFbxF+PSiQLpkYR3t+zI3wYLmx4LelTkbX9hpBpRjwm25u87qUne2SC3NUA==" hashValue="XtStheaSTNJBWW1dJ6ZH/eyLDCN4i3WvogmEA+dFi5U/Zx2yVF5Hoy81NRz1s7JQPok4+xCsv7LS2YGnIGT1hQ==" algorithmName="SHA-512" password="CC35"/>
  <autoFilter ref="C115:K131"/>
  <mergeCells count="6">
    <mergeCell ref="E7:H7"/>
    <mergeCell ref="E16:H16"/>
    <mergeCell ref="E25:H25"/>
    <mergeCell ref="E85:H85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Kašík Petr, Bc.</dc:creator>
  <cp:lastModifiedBy>Kašík Petr, Bc.</cp:lastModifiedBy>
  <dcterms:created xsi:type="dcterms:W3CDTF">2019-09-12T07:47:03Z</dcterms:created>
  <dcterms:modified xsi:type="dcterms:W3CDTF">2019-09-12T07:47:06Z</dcterms:modified>
</cp:coreProperties>
</file>